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'Лист1'!$A$2:$H$73</definedName>
  </definedNames>
  <calcPr fullCalcOnLoad="1"/>
</workbook>
</file>

<file path=xl/sharedStrings.xml><?xml version="1.0" encoding="utf-8"?>
<sst xmlns="http://schemas.openxmlformats.org/spreadsheetml/2006/main" count="166" uniqueCount="137">
  <si>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</si>
  <si>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</si>
  <si>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</si>
  <si>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</si>
  <si>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</si>
  <si>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</si>
  <si>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</si>
  <si>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</si>
  <si>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</si>
  <si>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</si>
  <si>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</si>
  <si>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</si>
  <si>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</si>
  <si>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</si>
  <si>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</si>
  <si>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</si>
  <si>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</si>
  <si>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</si>
  <si>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</si>
  <si>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</si>
  <si>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</si>
  <si>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</si>
  <si>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</si>
  <si>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</si>
  <si>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</si>
  <si>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</si>
  <si>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</si>
  <si>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</si>
  <si>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</si>
  <si>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</si>
  <si>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</si>
  <si>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</si>
  <si>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</si>
  <si>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</si>
  <si>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</si>
  <si>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</si>
  <si>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</si>
  <si>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</si>
  <si>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</si>
  <si>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</si>
  <si>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</si>
  <si>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</si>
  <si>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</si>
  <si>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</si>
  <si>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</si>
  <si>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</si>
  <si>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</si>
  <si>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</si>
  <si>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</si>
  <si>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</si>
  <si>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</si>
  <si>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</si>
  <si>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</si>
  <si>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</si>
  <si>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</si>
  <si>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</si>
  <si>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</si>
  <si>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</si>
  <si>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</si>
  <si>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</si>
  <si>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</si>
  <si>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</si>
  <si>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</si>
  <si>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</si>
  <si>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</si>
  <si>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</si>
  <si>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</si>
  <si>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</si>
  <si>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</si>
  <si>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</si>
  <si>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</si>
  <si>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</si>
  <si>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</si>
  <si>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</si>
  <si>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</si>
  <si>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</si>
  <si>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</si>
  <si>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</si>
  <si>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</si>
  <si>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</si>
  <si>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</si>
  <si>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</si>
  <si>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</si>
  <si>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</si>
  <si>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</si>
  <si>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</si>
  <si>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</si>
  <si>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</si>
  <si>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</si>
  <si>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</si>
  <si>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</si>
  <si>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</si>
  <si>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</si>
  <si>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</si>
  <si>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</si>
  <si>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</si>
  <si>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</si>
  <si>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</si>
  <si>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</si>
  <si>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</si>
  <si>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</si>
  <si>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</si>
  <si>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</si>
  <si>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</si>
  <si>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</si>
  <si>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</si>
  <si>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</si>
  <si>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</si>
  <si>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</si>
  <si>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</si>
  <si>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</si>
  <si>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</si>
  <si>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</si>
  <si>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</si>
  <si>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</si>
  <si>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</si>
  <si>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</si>
  <si>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</si>
  <si>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</si>
  <si>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</si>
  <si>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</si>
  <si>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Уточненный план на 2022 год</t>
  </si>
  <si>
    <t>отклонение (факт 2022-2021)</t>
  </si>
  <si>
    <t>%              роста исполнения 2022 к 2021 году</t>
  </si>
  <si>
    <t>Обеспечение проведения выборов и референдумов</t>
  </si>
  <si>
    <t>0107</t>
  </si>
  <si>
    <t>Отчет об исполнении бюджета Гагаринского городского поселения Гагаринского района Смоленской области за 1 полугодие 2022 года</t>
  </si>
  <si>
    <t>Исполнено за 1 полугодие 2022 года</t>
  </si>
  <si>
    <t>% исполнения за 1 полугодие 2022 года</t>
  </si>
  <si>
    <t>Исполнено  за 1 полугодие 2021 года</t>
  </si>
  <si>
    <t>Плата за размещение нестационарных торговых объектов</t>
  </si>
  <si>
    <t>1 11 09000</t>
  </si>
  <si>
    <t>2 02 20299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</si>
  <si>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</si>
  <si>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за счет средств бюджетов</t>
  </si>
  <si>
    <t>1 16 070900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</si>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</sst>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1" fillId="8" borderId="0" xfId="0" applyNumberFormat="1" applyFont="1" applyFill="1" applyAlignment="1">
      <alignment/>
    </xf>
    <xf numFmtId="178" fontId="8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5" borderId="10" xfId="0" applyNumberFormat="1" applyFont="1" applyFill="1" applyBorder="1" applyAlignment="1">
      <alignment horizontal="center" vertical="top" wrapText="1"/>
    </xf>
    <xf numFmtId="178" fontId="3" fillId="35" borderId="10" xfId="0" applyNumberFormat="1" applyFont="1" applyFill="1" applyBorder="1" applyAlignment="1">
      <alignment horizontal="center" vertical="top" wrapText="1"/>
    </xf>
    <xf numFmtId="178" fontId="5" fillId="35" borderId="10" xfId="0" applyNumberFormat="1" applyFont="1" applyFill="1" applyBorder="1" applyAlignment="1">
      <alignment horizontal="center" vertical="justify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5" fillId="35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horizontal="center" vertical="top" wrapText="1"/>
    </xf>
    <xf numFmtId="178" fontId="5" fillId="35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1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3" fillId="37" borderId="11" xfId="0" applyNumberFormat="1" applyFont="1" applyFill="1" applyBorder="1" applyAlignment="1">
      <alignment horizontal="center" vertical="top" wrapText="1"/>
    </xf>
    <xf numFmtId="178" fontId="5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78" fontId="5" fillId="38" borderId="10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8" fillId="39" borderId="10" xfId="0" applyNumberFormat="1" applyFont="1" applyFill="1" applyBorder="1" applyAlignment="1">
      <alignment wrapText="1"/>
    </xf>
    <xf numFmtId="3" fontId="3" fillId="39" borderId="10" xfId="0" applyNumberFormat="1" applyFont="1" applyFill="1" applyBorder="1" applyAlignment="1">
      <alignment horizontal="center" vertical="top" wrapText="1"/>
    </xf>
    <xf numFmtId="178" fontId="8" fillId="39" borderId="10" xfId="0" applyNumberFormat="1" applyFont="1" applyFill="1" applyBorder="1" applyAlignment="1">
      <alignment horizontal="center" vertical="center" wrapText="1"/>
    </xf>
    <xf numFmtId="178" fontId="8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178" fontId="2" fillId="37" borderId="10" xfId="0" applyNumberFormat="1" applyFont="1" applyFill="1" applyBorder="1" applyAlignment="1">
      <alignment vertical="center" wrapText="1"/>
    </xf>
    <xf numFmtId="178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178" fontId="2" fillId="36" borderId="10" xfId="0" applyNumberFormat="1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8" fontId="1" fillId="36" borderId="10" xfId="0" applyNumberFormat="1" applyFont="1" applyFill="1" applyBorder="1" applyAlignment="1" quotePrefix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3" fillId="35" borderId="10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8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8" sqref="K8"/>
    </sheetView>
  </sheetViews>
  <sheetFormatPr defaultColWidth="9.00390625" defaultRowHeight="12.75"/>
  <cols>
    <col min="1" max="1" width="48.625" style="2" customWidth="1"/>
    <col min="2" max="2" width="11.00390625" style="17" customWidth="1"/>
    <col min="3" max="3" width="12.125" style="2" customWidth="1"/>
    <col min="4" max="5" width="11.375" style="2" customWidth="1"/>
    <col min="6" max="6" width="10.75390625" style="2" customWidth="1"/>
    <col min="7" max="9" width="12.25390625" style="2" customWidth="1"/>
    <col min="10" max="16384" width="9.125" style="2" customWidth="1"/>
  </cols>
  <sheetData>
    <row r="2" spans="1:8" ht="41.25" customHeight="1">
      <c r="A2" s="94" t="s">
        <v>126</v>
      </c>
      <c r="B2" s="94"/>
      <c r="C2" s="94"/>
      <c r="D2" s="94"/>
      <c r="E2" s="94"/>
      <c r="F2" s="94"/>
      <c r="G2" s="94"/>
      <c r="H2" s="94"/>
    </row>
    <row r="3" spans="1:63" ht="78" customHeight="1">
      <c r="A3" s="3" t="s">
        <v>0</v>
      </c>
      <c r="B3" s="14" t="s">
        <v>1</v>
      </c>
      <c r="C3" s="63" t="s">
        <v>121</v>
      </c>
      <c r="D3" s="63" t="s">
        <v>127</v>
      </c>
      <c r="E3" s="63" t="s">
        <v>128</v>
      </c>
      <c r="F3" s="63" t="s">
        <v>129</v>
      </c>
      <c r="G3" s="63" t="s">
        <v>122</v>
      </c>
      <c r="H3" s="63" t="s">
        <v>123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</row>
    <row r="4" spans="1:63" s="4" customFormat="1" ht="18" customHeight="1">
      <c r="A4" s="38" t="s">
        <v>39</v>
      </c>
      <c r="B4" s="37" t="s">
        <v>81</v>
      </c>
      <c r="C4" s="47">
        <f>C5+C7+C14+C18+C20+C23+C26+C9</f>
        <v>99513</v>
      </c>
      <c r="D4" s="47">
        <f>D5+D7+D14+D18+D20+D23+D26+D9</f>
        <v>38847.59999999999</v>
      </c>
      <c r="E4" s="47">
        <f aca="true" t="shared" si="0" ref="E4:E12">D4/C4*100</f>
        <v>39.03771366555123</v>
      </c>
      <c r="F4" s="47">
        <f>F5+F7+F14+F18+F20+F23+F26+F9</f>
        <v>40565.3</v>
      </c>
      <c r="G4" s="47">
        <f>D4-F4</f>
        <v>-1717.7000000000116</v>
      </c>
      <c r="H4" s="52">
        <f aca="true" t="shared" si="1" ref="H4:H29">D4/F4*100</f>
        <v>95.76559276031482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5" customFormat="1" ht="15.75" customHeight="1">
      <c r="A5" s="19" t="s">
        <v>30</v>
      </c>
      <c r="B5" s="57" t="s">
        <v>82</v>
      </c>
      <c r="C5" s="50">
        <f>C6</f>
        <v>63341.6</v>
      </c>
      <c r="D5" s="50">
        <f>D6</f>
        <v>29623.3</v>
      </c>
      <c r="E5" s="50">
        <f t="shared" si="0"/>
        <v>46.7675271859252</v>
      </c>
      <c r="F5" s="50">
        <f>F6</f>
        <v>25324.3</v>
      </c>
      <c r="G5" s="50">
        <f aca="true" t="shared" si="2" ref="G5:G36">D5-F5</f>
        <v>4299</v>
      </c>
      <c r="H5" s="34">
        <f t="shared" si="1"/>
        <v>116.97579005145255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15.75" customHeight="1">
      <c r="A6" s="21" t="s">
        <v>31</v>
      </c>
      <c r="B6" s="22" t="s">
        <v>83</v>
      </c>
      <c r="C6" s="49">
        <v>63341.6</v>
      </c>
      <c r="D6" s="49">
        <v>29623.3</v>
      </c>
      <c r="E6" s="49">
        <f t="shared" si="0"/>
        <v>46.7675271859252</v>
      </c>
      <c r="F6" s="49">
        <v>25324.3</v>
      </c>
      <c r="G6" s="49">
        <f t="shared" si="2"/>
        <v>4299</v>
      </c>
      <c r="H6" s="58">
        <f t="shared" si="1"/>
        <v>116.97579005145255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5" customFormat="1" ht="27">
      <c r="A7" s="19" t="s">
        <v>48</v>
      </c>
      <c r="B7" s="20" t="s">
        <v>84</v>
      </c>
      <c r="C7" s="55">
        <f>C8</f>
        <v>2602.4</v>
      </c>
      <c r="D7" s="55">
        <f>D8</f>
        <v>1409.3</v>
      </c>
      <c r="E7" s="55">
        <f t="shared" si="0"/>
        <v>54.15385797725176</v>
      </c>
      <c r="F7" s="55">
        <f>F8</f>
        <v>1186.7</v>
      </c>
      <c r="G7" s="55">
        <f aca="true" t="shared" si="3" ref="G7:G13">D7-F7</f>
        <v>222.5999999999999</v>
      </c>
      <c r="H7" s="34">
        <f t="shared" si="1"/>
        <v>118.7579000589871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 ht="15" customHeight="1">
      <c r="A8" s="21" t="s">
        <v>46</v>
      </c>
      <c r="B8" s="22" t="s">
        <v>85</v>
      </c>
      <c r="C8" s="54">
        <v>2602.4</v>
      </c>
      <c r="D8" s="54">
        <v>1409.3</v>
      </c>
      <c r="E8" s="54">
        <f t="shared" si="0"/>
        <v>54.15385797725176</v>
      </c>
      <c r="F8" s="54">
        <v>1186.7</v>
      </c>
      <c r="G8" s="54">
        <f t="shared" si="3"/>
        <v>222.5999999999999</v>
      </c>
      <c r="H8" s="58">
        <f t="shared" si="1"/>
        <v>118.7579000589871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ht="15" customHeight="1">
      <c r="A9" s="19" t="s">
        <v>120</v>
      </c>
      <c r="B9" s="20" t="s">
        <v>119</v>
      </c>
      <c r="C9" s="60">
        <f>C10+C11</f>
        <v>29763.399999999998</v>
      </c>
      <c r="D9" s="60">
        <f>D10+D11</f>
        <v>4721.6</v>
      </c>
      <c r="E9" s="55">
        <f t="shared" si="0"/>
        <v>15.863779003742854</v>
      </c>
      <c r="F9" s="60">
        <f>F10+F11</f>
        <v>9309</v>
      </c>
      <c r="G9" s="60">
        <f t="shared" si="3"/>
        <v>-4587.4</v>
      </c>
      <c r="H9" s="34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ht="15" customHeight="1">
      <c r="A10" s="21" t="s">
        <v>53</v>
      </c>
      <c r="B10" s="22" t="s">
        <v>86</v>
      </c>
      <c r="C10" s="54">
        <v>8195.3</v>
      </c>
      <c r="D10" s="54">
        <v>760</v>
      </c>
      <c r="E10" s="54">
        <f t="shared" si="0"/>
        <v>9.273608043634766</v>
      </c>
      <c r="F10" s="54">
        <v>839.1</v>
      </c>
      <c r="G10" s="54">
        <f t="shared" si="3"/>
        <v>-79.10000000000002</v>
      </c>
      <c r="H10" s="58">
        <f t="shared" si="1"/>
        <v>90.57323322607556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ht="17.25" customHeight="1">
      <c r="A11" s="21" t="s">
        <v>105</v>
      </c>
      <c r="B11" s="22" t="s">
        <v>87</v>
      </c>
      <c r="C11" s="54">
        <f>C12+C13</f>
        <v>21568.1</v>
      </c>
      <c r="D11" s="54">
        <f>D12+D13</f>
        <v>3961.6</v>
      </c>
      <c r="E11" s="54">
        <f t="shared" si="0"/>
        <v>18.367867359665432</v>
      </c>
      <c r="F11" s="54">
        <f>F12+F13</f>
        <v>8469.9</v>
      </c>
      <c r="G11" s="54">
        <f t="shared" si="3"/>
        <v>-4508.299999999999</v>
      </c>
      <c r="H11" s="58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ht="17.25" customHeight="1">
      <c r="A12" s="35" t="s">
        <v>106</v>
      </c>
      <c r="B12" s="22" t="s">
        <v>108</v>
      </c>
      <c r="C12" s="54">
        <v>15991</v>
      </c>
      <c r="D12" s="54">
        <v>6060.7</v>
      </c>
      <c r="E12" s="54">
        <f t="shared" si="0"/>
        <v>37.90069414045401</v>
      </c>
      <c r="F12" s="54">
        <v>7781.1</v>
      </c>
      <c r="G12" s="54">
        <f t="shared" si="3"/>
        <v>-1720.4000000000005</v>
      </c>
      <c r="H12" s="58">
        <f t="shared" si="1"/>
        <v>77.89001555050056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17.25" customHeight="1">
      <c r="A13" s="35" t="s">
        <v>107</v>
      </c>
      <c r="B13" s="22" t="s">
        <v>109</v>
      </c>
      <c r="C13" s="54">
        <v>5577.1</v>
      </c>
      <c r="D13" s="54">
        <v>-2099.1</v>
      </c>
      <c r="E13" s="54" t="s">
        <v>54</v>
      </c>
      <c r="F13" s="54">
        <v>688.8</v>
      </c>
      <c r="G13" s="54">
        <f t="shared" si="3"/>
        <v>-2787.8999999999996</v>
      </c>
      <c r="H13" s="58" t="s">
        <v>54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6" customFormat="1" ht="40.5">
      <c r="A14" s="19" t="s">
        <v>32</v>
      </c>
      <c r="B14" s="73" t="s">
        <v>88</v>
      </c>
      <c r="C14" s="60">
        <f>C15+C16</f>
        <v>3728.6</v>
      </c>
      <c r="D14" s="60">
        <f>D15+D16+D17</f>
        <v>2278.6</v>
      </c>
      <c r="E14" s="60">
        <f>D14/C14*100</f>
        <v>61.11140910797618</v>
      </c>
      <c r="F14" s="60">
        <f>F15+F16</f>
        <v>2193</v>
      </c>
      <c r="G14" s="60">
        <f t="shared" si="2"/>
        <v>85.59999999999991</v>
      </c>
      <c r="H14" s="34">
        <f t="shared" si="1"/>
        <v>103.90332877336981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3" ht="25.5">
      <c r="A15" s="35" t="s">
        <v>33</v>
      </c>
      <c r="B15" s="36" t="s">
        <v>89</v>
      </c>
      <c r="C15" s="62">
        <v>1300</v>
      </c>
      <c r="D15" s="62">
        <v>871.2</v>
      </c>
      <c r="E15" s="62">
        <f>D15/C15*100</f>
        <v>67.01538461538462</v>
      </c>
      <c r="F15" s="62">
        <v>848.8</v>
      </c>
      <c r="G15" s="62">
        <f t="shared" si="2"/>
        <v>22.40000000000009</v>
      </c>
      <c r="H15" s="58">
        <f t="shared" si="1"/>
        <v>102.63901979264844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s="5" customFormat="1" ht="18" customHeight="1">
      <c r="A16" s="35" t="s">
        <v>34</v>
      </c>
      <c r="B16" s="36" t="s">
        <v>90</v>
      </c>
      <c r="C16" s="51">
        <v>2428.6</v>
      </c>
      <c r="D16" s="51">
        <v>1385.2</v>
      </c>
      <c r="E16" s="51">
        <f>D16/C16*100</f>
        <v>57.03697603557606</v>
      </c>
      <c r="F16" s="51">
        <v>1344.2</v>
      </c>
      <c r="G16" s="51">
        <f t="shared" si="2"/>
        <v>41</v>
      </c>
      <c r="H16" s="58">
        <f t="shared" si="1"/>
        <v>103.0501413480137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1:63" s="5" customFormat="1" ht="18" customHeight="1">
      <c r="A17" s="21" t="s">
        <v>130</v>
      </c>
      <c r="B17" s="68" t="s">
        <v>131</v>
      </c>
      <c r="C17" s="51">
        <v>0</v>
      </c>
      <c r="D17" s="51">
        <v>22.2</v>
      </c>
      <c r="E17" s="51" t="s">
        <v>54</v>
      </c>
      <c r="F17" s="51">
        <v>0</v>
      </c>
      <c r="G17" s="51">
        <f t="shared" si="2"/>
        <v>22.2</v>
      </c>
      <c r="H17" s="58" t="s">
        <v>54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</row>
    <row r="18" spans="1:63" ht="27">
      <c r="A18" s="19" t="s">
        <v>68</v>
      </c>
      <c r="B18" s="59" t="s">
        <v>91</v>
      </c>
      <c r="C18" s="60">
        <f>C19</f>
        <v>77</v>
      </c>
      <c r="D18" s="60">
        <f>D19</f>
        <v>157.1</v>
      </c>
      <c r="E18" s="60">
        <f>D18/C18*100</f>
        <v>204.025974025974</v>
      </c>
      <c r="F18" s="60">
        <f>F19</f>
        <v>230.8</v>
      </c>
      <c r="G18" s="55">
        <f t="shared" si="2"/>
        <v>-73.70000000000002</v>
      </c>
      <c r="H18" s="34">
        <f t="shared" si="1"/>
        <v>68.06759098786827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ht="25.5">
      <c r="A19" s="21" t="s">
        <v>67</v>
      </c>
      <c r="B19" s="61" t="s">
        <v>92</v>
      </c>
      <c r="C19" s="54">
        <v>77</v>
      </c>
      <c r="D19" s="54">
        <v>157.1</v>
      </c>
      <c r="E19" s="62">
        <f>D19/C19*100</f>
        <v>204.025974025974</v>
      </c>
      <c r="F19" s="54">
        <v>230.8</v>
      </c>
      <c r="G19" s="54">
        <f t="shared" si="2"/>
        <v>-73.70000000000002</v>
      </c>
      <c r="H19" s="58">
        <f t="shared" si="1"/>
        <v>68.06759098786827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5" customFormat="1" ht="27">
      <c r="A20" s="19" t="s">
        <v>35</v>
      </c>
      <c r="B20" s="59" t="s">
        <v>93</v>
      </c>
      <c r="C20" s="60">
        <f>C21+C22</f>
        <v>0</v>
      </c>
      <c r="D20" s="60">
        <f>D21+D22</f>
        <v>653.6</v>
      </c>
      <c r="E20" s="62" t="s">
        <v>54</v>
      </c>
      <c r="F20" s="60">
        <f>F21+F22</f>
        <v>762.9000000000001</v>
      </c>
      <c r="G20" s="60">
        <f t="shared" si="2"/>
        <v>-109.30000000000007</v>
      </c>
      <c r="H20" s="34">
        <f t="shared" si="1"/>
        <v>85.6730895268056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</row>
    <row r="21" spans="1:63" ht="25.5">
      <c r="A21" s="21" t="s">
        <v>63</v>
      </c>
      <c r="B21" s="61" t="s">
        <v>95</v>
      </c>
      <c r="C21" s="54">
        <v>0</v>
      </c>
      <c r="D21" s="54">
        <v>653.6</v>
      </c>
      <c r="E21" s="62" t="s">
        <v>54</v>
      </c>
      <c r="F21" s="54">
        <v>334.3</v>
      </c>
      <c r="G21" s="54">
        <f>D21-F21</f>
        <v>319.3</v>
      </c>
      <c r="H21" s="58">
        <f t="shared" si="1"/>
        <v>195.51301226443314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ht="25.5">
      <c r="A22" s="21" t="s">
        <v>75</v>
      </c>
      <c r="B22" s="61" t="s">
        <v>94</v>
      </c>
      <c r="C22" s="54">
        <v>0</v>
      </c>
      <c r="D22" s="54">
        <v>0</v>
      </c>
      <c r="E22" s="54" t="s">
        <v>54</v>
      </c>
      <c r="F22" s="54">
        <v>428.6</v>
      </c>
      <c r="G22" s="54">
        <f t="shared" si="2"/>
        <v>-428.6</v>
      </c>
      <c r="H22" s="58">
        <f t="shared" si="1"/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ht="18.75" customHeight="1">
      <c r="A23" s="19" t="s">
        <v>36</v>
      </c>
      <c r="B23" s="59" t="s">
        <v>96</v>
      </c>
      <c r="C23" s="60">
        <f>C24</f>
        <v>0</v>
      </c>
      <c r="D23" s="60">
        <f>D24+D25</f>
        <v>4.1</v>
      </c>
      <c r="E23" s="60" t="s">
        <v>54</v>
      </c>
      <c r="F23" s="60">
        <f>F24</f>
        <v>1558.6</v>
      </c>
      <c r="G23" s="60">
        <f t="shared" si="2"/>
        <v>-1554.5</v>
      </c>
      <c r="H23" s="34">
        <f t="shared" si="1"/>
        <v>0.2630565892467599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ht="42" customHeight="1">
      <c r="A24" s="21" t="s">
        <v>76</v>
      </c>
      <c r="B24" s="61" t="s">
        <v>97</v>
      </c>
      <c r="C24" s="54">
        <v>0</v>
      </c>
      <c r="D24" s="54">
        <v>0</v>
      </c>
      <c r="E24" s="62" t="s">
        <v>54</v>
      </c>
      <c r="F24" s="54">
        <v>1558.6</v>
      </c>
      <c r="G24" s="54">
        <f>D24-F24</f>
        <v>-1558.6</v>
      </c>
      <c r="H24" s="34">
        <f t="shared" si="1"/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ht="66.75" customHeight="1">
      <c r="A25" s="21" t="s">
        <v>136</v>
      </c>
      <c r="B25" s="61" t="s">
        <v>135</v>
      </c>
      <c r="C25" s="54">
        <v>0</v>
      </c>
      <c r="D25" s="54">
        <v>4.1</v>
      </c>
      <c r="E25" s="62" t="s">
        <v>54</v>
      </c>
      <c r="F25" s="54">
        <v>0</v>
      </c>
      <c r="G25" s="54">
        <f>D25-F25</f>
        <v>4.1</v>
      </c>
      <c r="H25" s="34" t="s">
        <v>54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ht="21" customHeight="1">
      <c r="A26" s="23" t="s">
        <v>99</v>
      </c>
      <c r="B26" s="24" t="s">
        <v>98</v>
      </c>
      <c r="C26" s="48">
        <v>0</v>
      </c>
      <c r="D26" s="48">
        <v>0</v>
      </c>
      <c r="E26" s="48" t="s">
        <v>54</v>
      </c>
      <c r="F26" s="48">
        <v>0</v>
      </c>
      <c r="G26" s="48">
        <f t="shared" si="2"/>
        <v>0</v>
      </c>
      <c r="H26" s="34" t="s">
        <v>54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ht="21" customHeight="1">
      <c r="A27" s="93" t="s">
        <v>37</v>
      </c>
      <c r="B27" s="37" t="s">
        <v>100</v>
      </c>
      <c r="C27" s="47">
        <f>C28+C35</f>
        <v>164531.7</v>
      </c>
      <c r="D27" s="47">
        <f>D28+D35</f>
        <v>2168</v>
      </c>
      <c r="E27" s="47">
        <f aca="true" t="shared" si="4" ref="E27:E34">D27/C27*100</f>
        <v>1.3176792071072019</v>
      </c>
      <c r="F27" s="47">
        <f>F28+F35</f>
        <v>1451.5</v>
      </c>
      <c r="G27" s="47">
        <f t="shared" si="2"/>
        <v>716.5</v>
      </c>
      <c r="H27" s="39">
        <f t="shared" si="1"/>
        <v>149.36272821219427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ht="29.25" customHeight="1">
      <c r="A28" s="69" t="s">
        <v>64</v>
      </c>
      <c r="B28" s="70" t="s">
        <v>102</v>
      </c>
      <c r="C28" s="71">
        <f>C29+C30</f>
        <v>164531.7</v>
      </c>
      <c r="D28" s="71">
        <f>D29+D30</f>
        <v>2168</v>
      </c>
      <c r="E28" s="71">
        <f t="shared" si="4"/>
        <v>1.3176792071072019</v>
      </c>
      <c r="F28" s="71">
        <f>F29+F30</f>
        <v>1451.5</v>
      </c>
      <c r="G28" s="71">
        <f t="shared" si="2"/>
        <v>716.5</v>
      </c>
      <c r="H28" s="72">
        <f t="shared" si="1"/>
        <v>149.36272821219427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ht="26.25" customHeight="1">
      <c r="A29" s="74" t="s">
        <v>65</v>
      </c>
      <c r="B29" s="22" t="s">
        <v>118</v>
      </c>
      <c r="C29" s="54">
        <v>3019.6</v>
      </c>
      <c r="D29" s="54">
        <v>1509.6</v>
      </c>
      <c r="E29" s="54">
        <f t="shared" si="4"/>
        <v>49.993376606173</v>
      </c>
      <c r="F29" s="54">
        <v>1451.5</v>
      </c>
      <c r="G29" s="54">
        <f>D29-F29</f>
        <v>58.09999999999991</v>
      </c>
      <c r="H29" s="58">
        <f t="shared" si="1"/>
        <v>104.00275576989321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s="7" customFormat="1" ht="20.25" customHeight="1">
      <c r="A30" s="21" t="s">
        <v>66</v>
      </c>
      <c r="B30" s="22" t="s">
        <v>77</v>
      </c>
      <c r="C30" s="54">
        <f>C31+C33+C34+C32</f>
        <v>161512.1</v>
      </c>
      <c r="D30" s="54">
        <f>D31+D33+D34+D32</f>
        <v>658.4</v>
      </c>
      <c r="E30" s="54">
        <f t="shared" si="4"/>
        <v>0.40764747656677114</v>
      </c>
      <c r="F30" s="54">
        <f>F31+F33+F34+F32</f>
        <v>0</v>
      </c>
      <c r="G30" s="54">
        <f>G31+G33+G34+G32</f>
        <v>658.4</v>
      </c>
      <c r="H30" s="58" t="s">
        <v>54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3" s="7" customFormat="1" ht="78" customHeight="1">
      <c r="A31" s="92" t="s">
        <v>133</v>
      </c>
      <c r="B31" s="89" t="s">
        <v>132</v>
      </c>
      <c r="C31" s="90">
        <v>13802</v>
      </c>
      <c r="D31" s="90">
        <v>0</v>
      </c>
      <c r="E31" s="90">
        <f t="shared" si="4"/>
        <v>0</v>
      </c>
      <c r="F31" s="90">
        <v>0</v>
      </c>
      <c r="G31" s="90">
        <f>D31-F31</f>
        <v>0</v>
      </c>
      <c r="H31" s="58" t="s">
        <v>54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63" s="7" customFormat="1" ht="52.5" customHeight="1">
      <c r="A32" s="92" t="s">
        <v>134</v>
      </c>
      <c r="B32" s="89">
        <v>20220302</v>
      </c>
      <c r="C32" s="90">
        <v>6286.7</v>
      </c>
      <c r="D32" s="90">
        <v>0</v>
      </c>
      <c r="E32" s="90">
        <f t="shared" si="4"/>
        <v>0</v>
      </c>
      <c r="F32" s="90">
        <v>0</v>
      </c>
      <c r="G32" s="90">
        <f>D32-F32</f>
        <v>0</v>
      </c>
      <c r="H32" s="58" t="s">
        <v>54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s="7" customFormat="1" ht="40.5" customHeight="1">
      <c r="A33" s="91" t="s">
        <v>110</v>
      </c>
      <c r="B33" s="89" t="s">
        <v>78</v>
      </c>
      <c r="C33" s="90">
        <v>14886.7</v>
      </c>
      <c r="D33" s="90">
        <v>0</v>
      </c>
      <c r="E33" s="90">
        <f t="shared" si="4"/>
        <v>0</v>
      </c>
      <c r="F33" s="90">
        <v>0</v>
      </c>
      <c r="G33" s="90">
        <f>D33-F33</f>
        <v>0</v>
      </c>
      <c r="H33" s="58" t="s">
        <v>54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s="7" customFormat="1" ht="21" customHeight="1">
      <c r="A34" s="92" t="s">
        <v>55</v>
      </c>
      <c r="B34" s="89" t="s">
        <v>79</v>
      </c>
      <c r="C34" s="90">
        <v>126536.7</v>
      </c>
      <c r="D34" s="90">
        <v>658.4</v>
      </c>
      <c r="E34" s="90">
        <f t="shared" si="4"/>
        <v>0.5203233528296534</v>
      </c>
      <c r="F34" s="90">
        <v>0</v>
      </c>
      <c r="G34" s="90">
        <f>D34-F34</f>
        <v>658.4</v>
      </c>
      <c r="H34" s="58" t="s">
        <v>54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8" s="18" customFormat="1" ht="33.75" customHeight="1">
      <c r="A35" s="21" t="s">
        <v>101</v>
      </c>
      <c r="B35" s="22" t="s">
        <v>80</v>
      </c>
      <c r="C35" s="54">
        <v>0</v>
      </c>
      <c r="D35" s="54">
        <v>0</v>
      </c>
      <c r="E35" s="54" t="s">
        <v>54</v>
      </c>
      <c r="F35" s="54">
        <v>0</v>
      </c>
      <c r="G35" s="54">
        <f t="shared" si="2"/>
        <v>0</v>
      </c>
      <c r="H35" s="58" t="s">
        <v>54</v>
      </c>
    </row>
    <row r="36" spans="1:63" s="7" customFormat="1" ht="15.75" customHeight="1">
      <c r="A36" s="26" t="s">
        <v>38</v>
      </c>
      <c r="B36" s="25"/>
      <c r="C36" s="47">
        <f>C4+C27</f>
        <v>264044.7</v>
      </c>
      <c r="D36" s="47">
        <f>D4+D27</f>
        <v>41015.59999999999</v>
      </c>
      <c r="E36" s="47">
        <f>D36/C36*100</f>
        <v>15.533582003350185</v>
      </c>
      <c r="F36" s="47">
        <f>F4+F27</f>
        <v>42016.8</v>
      </c>
      <c r="G36" s="47">
        <f t="shared" si="2"/>
        <v>-1001.2000000000116</v>
      </c>
      <c r="H36" s="43">
        <f>D36/F36*100</f>
        <v>97.61714361874296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</row>
    <row r="37" spans="1:63" s="7" customFormat="1" ht="18" customHeight="1">
      <c r="A37" s="96"/>
      <c r="B37" s="97"/>
      <c r="C37" s="97"/>
      <c r="D37" s="97"/>
      <c r="E37" s="97"/>
      <c r="F37" s="97"/>
      <c r="G37" s="97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</row>
    <row r="38" spans="1:63" s="32" customFormat="1" ht="12.75">
      <c r="A38" s="28" t="s">
        <v>2</v>
      </c>
      <c r="B38" s="29"/>
      <c r="C38" s="30"/>
      <c r="D38" s="30"/>
      <c r="E38" s="30"/>
      <c r="F38" s="30"/>
      <c r="G38" s="31"/>
      <c r="H38" s="3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s="27" customFormat="1" ht="12.75">
      <c r="A39" s="85" t="s">
        <v>3</v>
      </c>
      <c r="B39" s="86" t="s">
        <v>4</v>
      </c>
      <c r="C39" s="67">
        <f>C40+C41+C42+C44+C45+C43</f>
        <v>10536.7</v>
      </c>
      <c r="D39" s="67">
        <f>D40+D41+D42+D44+D45+D43</f>
        <v>3541.8999999999996</v>
      </c>
      <c r="E39" s="67">
        <f>D39/C39*100</f>
        <v>33.61488891208822</v>
      </c>
      <c r="F39" s="67">
        <f>F40+F41+F42+F44+F45</f>
        <v>4252.6</v>
      </c>
      <c r="G39" s="67">
        <f>D39-F39</f>
        <v>-710.7000000000007</v>
      </c>
      <c r="H39" s="67">
        <f>D39/F39*100</f>
        <v>83.28787094953674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s="27" customFormat="1" ht="38.25">
      <c r="A40" s="78" t="s">
        <v>111</v>
      </c>
      <c r="B40" s="79" t="s">
        <v>113</v>
      </c>
      <c r="C40" s="56">
        <v>692.8</v>
      </c>
      <c r="D40" s="56">
        <v>321.9</v>
      </c>
      <c r="E40" s="56">
        <f>D40/C40*100</f>
        <v>46.463625866050805</v>
      </c>
      <c r="F40" s="56">
        <v>453.8</v>
      </c>
      <c r="G40" s="56">
        <f>D40-F40</f>
        <v>-131.90000000000003</v>
      </c>
      <c r="H40" s="65">
        <f>D40/F40*100</f>
        <v>70.93433230498016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ht="38.25">
      <c r="A41" s="78" t="s">
        <v>5</v>
      </c>
      <c r="B41" s="80" t="s">
        <v>6</v>
      </c>
      <c r="C41" s="56">
        <v>1922.8</v>
      </c>
      <c r="D41" s="56">
        <v>827.6</v>
      </c>
      <c r="E41" s="56">
        <f>D41/C41*100</f>
        <v>43.04139796130643</v>
      </c>
      <c r="F41" s="56">
        <v>917.7</v>
      </c>
      <c r="G41" s="56">
        <f aca="true" t="shared" si="5" ref="G41:G70">D41-F41</f>
        <v>-90.10000000000002</v>
      </c>
      <c r="H41" s="56">
        <f aca="true" t="shared" si="6" ref="H41:H70">D41/F41*100</f>
        <v>90.1819766808325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ht="38.25">
      <c r="A42" s="78" t="s">
        <v>7</v>
      </c>
      <c r="B42" s="80" t="s">
        <v>8</v>
      </c>
      <c r="C42" s="56">
        <v>29.6</v>
      </c>
      <c r="D42" s="56">
        <v>29.6</v>
      </c>
      <c r="E42" s="56">
        <f aca="true" t="shared" si="7" ref="E42:E70">D42/C42*100</f>
        <v>100</v>
      </c>
      <c r="F42" s="56">
        <v>29.3</v>
      </c>
      <c r="G42" s="56">
        <f t="shared" si="5"/>
        <v>0.3000000000000007</v>
      </c>
      <c r="H42" s="56">
        <f>D42/F42*100</f>
        <v>101.02389078498292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</row>
    <row r="43" spans="1:63" ht="12.75">
      <c r="A43" s="78" t="s">
        <v>124</v>
      </c>
      <c r="B43" s="79" t="s">
        <v>125</v>
      </c>
      <c r="C43" s="56">
        <v>1000</v>
      </c>
      <c r="D43" s="56">
        <v>1000</v>
      </c>
      <c r="E43" s="56">
        <f>D43/C43*100</f>
        <v>100</v>
      </c>
      <c r="F43" s="56">
        <v>0</v>
      </c>
      <c r="G43" s="56">
        <f>D43-F43</f>
        <v>1000</v>
      </c>
      <c r="H43" s="56" t="s">
        <v>54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1:63" ht="12.75">
      <c r="A44" s="78" t="s">
        <v>57</v>
      </c>
      <c r="B44" s="80" t="s">
        <v>58</v>
      </c>
      <c r="C44" s="56">
        <v>2000</v>
      </c>
      <c r="D44" s="81">
        <v>0</v>
      </c>
      <c r="E44" s="56">
        <f t="shared" si="7"/>
        <v>0</v>
      </c>
      <c r="F44" s="81">
        <v>0</v>
      </c>
      <c r="G44" s="56">
        <f t="shared" si="5"/>
        <v>0</v>
      </c>
      <c r="H44" s="56" t="s">
        <v>54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</row>
    <row r="45" spans="1:63" ht="12.75">
      <c r="A45" s="78" t="s">
        <v>9</v>
      </c>
      <c r="B45" s="82" t="s">
        <v>40</v>
      </c>
      <c r="C45" s="56">
        <v>4891.5</v>
      </c>
      <c r="D45" s="56">
        <v>1362.8</v>
      </c>
      <c r="E45" s="56">
        <f t="shared" si="7"/>
        <v>27.860574465910254</v>
      </c>
      <c r="F45" s="56">
        <v>2851.8</v>
      </c>
      <c r="G45" s="56">
        <f t="shared" si="5"/>
        <v>-1489.0000000000002</v>
      </c>
      <c r="H45" s="56">
        <f t="shared" si="6"/>
        <v>47.78736236762746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</row>
    <row r="46" spans="1:63" s="27" customFormat="1" ht="25.5">
      <c r="A46" s="85" t="s">
        <v>10</v>
      </c>
      <c r="B46" s="86" t="s">
        <v>11</v>
      </c>
      <c r="C46" s="67">
        <f>SUM(C47:C48)</f>
        <v>3172</v>
      </c>
      <c r="D46" s="67">
        <f>SUM(D47:D48)</f>
        <v>247</v>
      </c>
      <c r="E46" s="67">
        <f t="shared" si="7"/>
        <v>7.786885245901639</v>
      </c>
      <c r="F46" s="67">
        <f>SUM(F47:F48)</f>
        <v>919.3</v>
      </c>
      <c r="G46" s="67">
        <f t="shared" si="5"/>
        <v>-672.3</v>
      </c>
      <c r="H46" s="67">
        <f>D46/F46*100</f>
        <v>26.868269335363866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18" customHeight="1">
      <c r="A47" s="78" t="s">
        <v>114</v>
      </c>
      <c r="B47" s="82" t="s">
        <v>12</v>
      </c>
      <c r="C47" s="56">
        <v>0</v>
      </c>
      <c r="D47" s="56">
        <v>0</v>
      </c>
      <c r="E47" s="56">
        <v>0</v>
      </c>
      <c r="F47" s="56">
        <v>919.3</v>
      </c>
      <c r="G47" s="56">
        <f t="shared" si="5"/>
        <v>-919.3</v>
      </c>
      <c r="H47" s="56">
        <f>D47/F47*100</f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ht="40.5" customHeight="1">
      <c r="A48" s="78" t="s">
        <v>115</v>
      </c>
      <c r="B48" s="83" t="s">
        <v>112</v>
      </c>
      <c r="C48" s="56">
        <v>3172</v>
      </c>
      <c r="D48" s="56">
        <v>247</v>
      </c>
      <c r="E48" s="56">
        <f t="shared" si="7"/>
        <v>7.786885245901639</v>
      </c>
      <c r="F48" s="56">
        <v>0</v>
      </c>
      <c r="G48" s="56">
        <f t="shared" si="5"/>
        <v>247</v>
      </c>
      <c r="H48" s="56" t="s">
        <v>54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s="27" customFormat="1" ht="12.75">
      <c r="A49" s="85" t="s">
        <v>13</v>
      </c>
      <c r="B49" s="86" t="s">
        <v>14</v>
      </c>
      <c r="C49" s="67">
        <f>SUM(C50:C51)</f>
        <v>52086.8</v>
      </c>
      <c r="D49" s="67">
        <f>SUM(D50:D51)</f>
        <v>2615</v>
      </c>
      <c r="E49" s="67">
        <f t="shared" si="7"/>
        <v>5.020465837793836</v>
      </c>
      <c r="F49" s="67">
        <f>SUM(F50:F51)</f>
        <v>2302.8</v>
      </c>
      <c r="G49" s="67">
        <f t="shared" si="5"/>
        <v>312.1999999999998</v>
      </c>
      <c r="H49" s="67">
        <f t="shared" si="6"/>
        <v>113.55740837241619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63" ht="12.75">
      <c r="A50" s="78" t="s">
        <v>74</v>
      </c>
      <c r="B50" s="82" t="s">
        <v>29</v>
      </c>
      <c r="C50" s="56">
        <v>50516.8</v>
      </c>
      <c r="D50" s="56">
        <v>2579</v>
      </c>
      <c r="E50" s="56">
        <f t="shared" si="7"/>
        <v>5.105232318753365</v>
      </c>
      <c r="F50" s="56">
        <v>2217.8</v>
      </c>
      <c r="G50" s="56">
        <f t="shared" si="5"/>
        <v>361.1999999999998</v>
      </c>
      <c r="H50" s="56">
        <f t="shared" si="6"/>
        <v>116.28640995581205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</row>
    <row r="51" spans="1:63" ht="12.75">
      <c r="A51" s="78" t="s">
        <v>15</v>
      </c>
      <c r="B51" s="80" t="s">
        <v>16</v>
      </c>
      <c r="C51" s="56">
        <v>1570</v>
      </c>
      <c r="D51" s="56">
        <v>36</v>
      </c>
      <c r="E51" s="56">
        <f>D51/C51*100</f>
        <v>2.2929936305732483</v>
      </c>
      <c r="F51" s="56">
        <v>85</v>
      </c>
      <c r="G51" s="56">
        <f t="shared" si="5"/>
        <v>-49</v>
      </c>
      <c r="H51" s="56" t="s">
        <v>54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</row>
    <row r="52" spans="1:63" s="27" customFormat="1" ht="12.75">
      <c r="A52" s="85" t="s">
        <v>17</v>
      </c>
      <c r="B52" s="86" t="s">
        <v>18</v>
      </c>
      <c r="C52" s="67">
        <f>SUM(C53:C55)</f>
        <v>211226.90000000002</v>
      </c>
      <c r="D52" s="67">
        <f>SUM(D53:D55)</f>
        <v>30892.5</v>
      </c>
      <c r="E52" s="67">
        <f t="shared" si="7"/>
        <v>14.625267899117015</v>
      </c>
      <c r="F52" s="67">
        <f>SUM(F53:F55)</f>
        <v>28922.8</v>
      </c>
      <c r="G52" s="67">
        <f t="shared" si="5"/>
        <v>1969.7000000000007</v>
      </c>
      <c r="H52" s="67">
        <f t="shared" si="6"/>
        <v>106.81019818274855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</row>
    <row r="53" spans="1:63" ht="12.75">
      <c r="A53" s="84" t="s">
        <v>56</v>
      </c>
      <c r="B53" s="80" t="s">
        <v>47</v>
      </c>
      <c r="C53" s="56">
        <v>29207.7</v>
      </c>
      <c r="D53" s="56">
        <v>2341.6</v>
      </c>
      <c r="E53" s="56">
        <f t="shared" si="7"/>
        <v>8.017063993399</v>
      </c>
      <c r="F53" s="56">
        <v>2083.8</v>
      </c>
      <c r="G53" s="56">
        <f t="shared" si="5"/>
        <v>257.7999999999997</v>
      </c>
      <c r="H53" s="56">
        <f t="shared" si="6"/>
        <v>112.37162875515882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</row>
    <row r="54" spans="1:63" ht="12.75">
      <c r="A54" s="78" t="s">
        <v>19</v>
      </c>
      <c r="B54" s="80" t="s">
        <v>20</v>
      </c>
      <c r="C54" s="56">
        <v>116836.5</v>
      </c>
      <c r="D54" s="56">
        <v>1763.3</v>
      </c>
      <c r="E54" s="56">
        <f t="shared" si="7"/>
        <v>1.5092030315868756</v>
      </c>
      <c r="F54" s="56">
        <v>3438</v>
      </c>
      <c r="G54" s="56">
        <f t="shared" si="5"/>
        <v>-1674.7</v>
      </c>
      <c r="H54" s="56">
        <f t="shared" si="6"/>
        <v>51.288539848749274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</row>
    <row r="55" spans="1:63" ht="20.25" customHeight="1">
      <c r="A55" s="78" t="s">
        <v>49</v>
      </c>
      <c r="B55" s="80" t="s">
        <v>50</v>
      </c>
      <c r="C55" s="56">
        <v>65182.7</v>
      </c>
      <c r="D55" s="56">
        <v>26787.6</v>
      </c>
      <c r="E55" s="56">
        <f t="shared" si="7"/>
        <v>41.09618042824246</v>
      </c>
      <c r="F55" s="56">
        <v>23401</v>
      </c>
      <c r="G55" s="56">
        <f t="shared" si="5"/>
        <v>3386.5999999999985</v>
      </c>
      <c r="H55" s="56">
        <f t="shared" si="6"/>
        <v>114.47203110978164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</row>
    <row r="56" spans="1:63" ht="20.25" customHeight="1">
      <c r="A56" s="85" t="s">
        <v>69</v>
      </c>
      <c r="B56" s="86" t="s">
        <v>70</v>
      </c>
      <c r="C56" s="67">
        <f>C57</f>
        <v>40</v>
      </c>
      <c r="D56" s="67">
        <f>D57</f>
        <v>0</v>
      </c>
      <c r="E56" s="67">
        <f t="shared" si="7"/>
        <v>0</v>
      </c>
      <c r="F56" s="67">
        <f>F57</f>
        <v>0</v>
      </c>
      <c r="G56" s="67">
        <f t="shared" si="5"/>
        <v>0</v>
      </c>
      <c r="H56" s="67" t="s">
        <v>54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</row>
    <row r="57" spans="1:63" ht="20.25" customHeight="1">
      <c r="A57" s="78" t="s">
        <v>71</v>
      </c>
      <c r="B57" s="80" t="s">
        <v>72</v>
      </c>
      <c r="C57" s="56">
        <v>40</v>
      </c>
      <c r="D57" s="56">
        <v>0</v>
      </c>
      <c r="E57" s="56">
        <f t="shared" si="7"/>
        <v>0</v>
      </c>
      <c r="F57" s="56">
        <v>0</v>
      </c>
      <c r="G57" s="56">
        <f t="shared" si="5"/>
        <v>0</v>
      </c>
      <c r="H57" s="56" t="s">
        <v>54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</row>
    <row r="58" spans="1:63" ht="13.5" customHeight="1">
      <c r="A58" s="85" t="s">
        <v>60</v>
      </c>
      <c r="B58" s="86" t="s">
        <v>61</v>
      </c>
      <c r="C58" s="67">
        <f>SUM(C59)</f>
        <v>140</v>
      </c>
      <c r="D58" s="67">
        <f>SUM(D59)</f>
        <v>45.1</v>
      </c>
      <c r="E58" s="67">
        <f>D58/C58*100</f>
        <v>32.214285714285715</v>
      </c>
      <c r="F58" s="67">
        <f>SUM(F59)</f>
        <v>111.4</v>
      </c>
      <c r="G58" s="67">
        <f t="shared" si="5"/>
        <v>-66.30000000000001</v>
      </c>
      <c r="H58" s="67">
        <f t="shared" si="6"/>
        <v>40.48473967684021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</row>
    <row r="59" spans="1:63" ht="13.5" customHeight="1">
      <c r="A59" s="78" t="s">
        <v>73</v>
      </c>
      <c r="B59" s="80" t="s">
        <v>62</v>
      </c>
      <c r="C59" s="56">
        <v>140</v>
      </c>
      <c r="D59" s="56">
        <v>45.1</v>
      </c>
      <c r="E59" s="56">
        <f>D59/C59*100</f>
        <v>32.214285714285715</v>
      </c>
      <c r="F59" s="56">
        <v>111.4</v>
      </c>
      <c r="G59" s="56">
        <f t="shared" si="5"/>
        <v>-66.30000000000001</v>
      </c>
      <c r="H59" s="64">
        <f t="shared" si="6"/>
        <v>40.48473967684021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</row>
    <row r="60" spans="1:63" s="27" customFormat="1" ht="12.75">
      <c r="A60" s="85" t="s">
        <v>41</v>
      </c>
      <c r="B60" s="86" t="s">
        <v>21</v>
      </c>
      <c r="C60" s="67">
        <f>SUM(C61:C62)</f>
        <v>1067</v>
      </c>
      <c r="D60" s="67">
        <f>D61+D62</f>
        <v>913</v>
      </c>
      <c r="E60" s="67">
        <f t="shared" si="7"/>
        <v>85.56701030927834</v>
      </c>
      <c r="F60" s="67">
        <f>SUM(F61:F62)</f>
        <v>1216.9</v>
      </c>
      <c r="G60" s="67">
        <f t="shared" si="5"/>
        <v>-303.9000000000001</v>
      </c>
      <c r="H60" s="67">
        <f t="shared" si="6"/>
        <v>75.02670720683705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</row>
    <row r="61" spans="1:63" ht="12.75">
      <c r="A61" s="78" t="s">
        <v>22</v>
      </c>
      <c r="B61" s="80" t="s">
        <v>23</v>
      </c>
      <c r="C61" s="56">
        <v>1000</v>
      </c>
      <c r="D61" s="56">
        <v>891</v>
      </c>
      <c r="E61" s="56">
        <f t="shared" si="7"/>
        <v>89.1</v>
      </c>
      <c r="F61" s="56">
        <v>1192.9</v>
      </c>
      <c r="G61" s="56">
        <f t="shared" si="5"/>
        <v>-301.9000000000001</v>
      </c>
      <c r="H61" s="56">
        <f t="shared" si="6"/>
        <v>74.6919272361472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</row>
    <row r="62" spans="1:63" ht="12.75">
      <c r="A62" s="78" t="s">
        <v>103</v>
      </c>
      <c r="B62" s="79" t="s">
        <v>104</v>
      </c>
      <c r="C62" s="56">
        <v>67</v>
      </c>
      <c r="D62" s="56">
        <v>22</v>
      </c>
      <c r="E62" s="56">
        <f t="shared" si="7"/>
        <v>32.83582089552239</v>
      </c>
      <c r="F62" s="56">
        <v>24</v>
      </c>
      <c r="G62" s="56">
        <f t="shared" si="5"/>
        <v>-2</v>
      </c>
      <c r="H62" s="56">
        <f t="shared" si="6"/>
        <v>91.66666666666666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</row>
    <row r="63" spans="1:63" s="27" customFormat="1" ht="12.75">
      <c r="A63" s="85" t="s">
        <v>24</v>
      </c>
      <c r="B63" s="86" t="s">
        <v>25</v>
      </c>
      <c r="C63" s="67">
        <f>SUM(C64:C65)</f>
        <v>1215.4</v>
      </c>
      <c r="D63" s="67">
        <f>SUM(D64:D65)</f>
        <v>284.4</v>
      </c>
      <c r="E63" s="67">
        <f t="shared" si="7"/>
        <v>23.399703801217704</v>
      </c>
      <c r="F63" s="67">
        <f>SUM(F64:F65)</f>
        <v>337.8</v>
      </c>
      <c r="G63" s="67">
        <f t="shared" si="5"/>
        <v>-53.400000000000034</v>
      </c>
      <c r="H63" s="67">
        <f t="shared" si="6"/>
        <v>84.1918294849023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</row>
    <row r="64" spans="1:63" ht="12.75">
      <c r="A64" s="78" t="s">
        <v>26</v>
      </c>
      <c r="B64" s="80">
        <v>1001</v>
      </c>
      <c r="C64" s="56">
        <v>347.9</v>
      </c>
      <c r="D64" s="56">
        <v>175.1</v>
      </c>
      <c r="E64" s="56">
        <f t="shared" si="7"/>
        <v>50.33055475711411</v>
      </c>
      <c r="F64" s="56">
        <v>136.8</v>
      </c>
      <c r="G64" s="56">
        <f t="shared" si="5"/>
        <v>38.29999999999998</v>
      </c>
      <c r="H64" s="56">
        <f t="shared" si="6"/>
        <v>127.99707602339178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</row>
    <row r="65" spans="1:63" ht="12.75">
      <c r="A65" s="78" t="s">
        <v>59</v>
      </c>
      <c r="B65" s="80">
        <v>1006</v>
      </c>
      <c r="C65" s="56">
        <v>867.5</v>
      </c>
      <c r="D65" s="56">
        <v>109.3</v>
      </c>
      <c r="E65" s="56">
        <f t="shared" si="7"/>
        <v>12.59942363112392</v>
      </c>
      <c r="F65" s="56">
        <v>201</v>
      </c>
      <c r="G65" s="56">
        <f t="shared" si="5"/>
        <v>-91.7</v>
      </c>
      <c r="H65" s="56">
        <f t="shared" si="6"/>
        <v>54.37810945273631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</row>
    <row r="66" spans="1:63" s="27" customFormat="1" ht="12.75">
      <c r="A66" s="85" t="s">
        <v>42</v>
      </c>
      <c r="B66" s="87" t="s">
        <v>27</v>
      </c>
      <c r="C66" s="67">
        <f>SUM(C67:C67)</f>
        <v>700</v>
      </c>
      <c r="D66" s="67">
        <f>SUM(D67:D67)</f>
        <v>401.4</v>
      </c>
      <c r="E66" s="67">
        <f t="shared" si="7"/>
        <v>57.34285714285714</v>
      </c>
      <c r="F66" s="67">
        <f>SUM(F67:F67)</f>
        <v>302.2</v>
      </c>
      <c r="G66" s="67">
        <f t="shared" si="5"/>
        <v>99.19999999999999</v>
      </c>
      <c r="H66" s="67">
        <f t="shared" si="6"/>
        <v>132.8259430840503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ht="12.75">
      <c r="A67" s="75" t="s">
        <v>51</v>
      </c>
      <c r="B67" s="77">
        <v>1102</v>
      </c>
      <c r="C67" s="76">
        <v>700</v>
      </c>
      <c r="D67" s="76">
        <v>401.4</v>
      </c>
      <c r="E67" s="76">
        <f t="shared" si="7"/>
        <v>57.34285714285714</v>
      </c>
      <c r="F67" s="76">
        <v>302.2</v>
      </c>
      <c r="G67" s="56">
        <f t="shared" si="5"/>
        <v>99.19999999999999</v>
      </c>
      <c r="H67" s="56">
        <f t="shared" si="6"/>
        <v>132.8259430840503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63" ht="25.5">
      <c r="A68" s="85" t="s">
        <v>117</v>
      </c>
      <c r="B68" s="87" t="s">
        <v>43</v>
      </c>
      <c r="C68" s="67">
        <f>SUM(C69:C69)</f>
        <v>24</v>
      </c>
      <c r="D68" s="67">
        <f>SUM(D69:D69)</f>
        <v>0</v>
      </c>
      <c r="E68" s="67">
        <f t="shared" si="7"/>
        <v>0</v>
      </c>
      <c r="F68" s="67">
        <f>SUM(F69:F69)</f>
        <v>0</v>
      </c>
      <c r="G68" s="67">
        <f t="shared" si="5"/>
        <v>0</v>
      </c>
      <c r="H68" s="67" t="s">
        <v>54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</row>
    <row r="69" spans="1:63" ht="25.5">
      <c r="A69" s="75" t="s">
        <v>116</v>
      </c>
      <c r="B69" s="77" t="s">
        <v>44</v>
      </c>
      <c r="C69" s="76">
        <v>24</v>
      </c>
      <c r="D69" s="76">
        <v>0</v>
      </c>
      <c r="E69" s="76">
        <f t="shared" si="7"/>
        <v>0</v>
      </c>
      <c r="F69" s="76">
        <v>0</v>
      </c>
      <c r="G69" s="56">
        <f t="shared" si="5"/>
        <v>0</v>
      </c>
      <c r="H69" s="56" t="s">
        <v>54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3" s="33" customFormat="1" ht="12.75">
      <c r="A70" s="85" t="s">
        <v>28</v>
      </c>
      <c r="B70" s="88"/>
      <c r="C70" s="67">
        <f>SUM(C39+C46+C49+C52+C58+C60+C63+C66+C68+C56)</f>
        <v>280208.80000000005</v>
      </c>
      <c r="D70" s="67">
        <f>SUM(D39+D46+D49+D52+D58+D60+D63+D66+D68+D56)</f>
        <v>38940.3</v>
      </c>
      <c r="E70" s="67">
        <f t="shared" si="7"/>
        <v>13.896886892916996</v>
      </c>
      <c r="F70" s="67">
        <f>F39+F46+F49+F52++F56+F58+F60+F63+F66+F68</f>
        <v>38365.8</v>
      </c>
      <c r="G70" s="66">
        <f t="shared" si="5"/>
        <v>574.5</v>
      </c>
      <c r="H70" s="66">
        <f t="shared" si="6"/>
        <v>101.49742739627482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25.5">
      <c r="A71" s="8" t="s">
        <v>45</v>
      </c>
      <c r="B71" s="1"/>
      <c r="C71" s="53">
        <v>-7494</v>
      </c>
      <c r="D71" s="53">
        <f>D36-D70</f>
        <v>2075.2999999999884</v>
      </c>
      <c r="E71" s="53" t="s">
        <v>52</v>
      </c>
      <c r="F71" s="56">
        <f>F36-F70</f>
        <v>3651</v>
      </c>
      <c r="G71" s="53" t="s">
        <v>52</v>
      </c>
      <c r="H71" s="53" t="s">
        <v>52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</row>
    <row r="72" spans="1:51" ht="12.75">
      <c r="A72" s="9"/>
      <c r="B72" s="15"/>
      <c r="C72" s="10"/>
      <c r="D72" s="10"/>
      <c r="E72" s="11"/>
      <c r="F72" s="10"/>
      <c r="G72" s="12"/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ht="26.25" customHeight="1">
      <c r="A73" s="9"/>
      <c r="B73" s="15"/>
      <c r="C73" s="95"/>
      <c r="D73" s="95"/>
      <c r="E73" s="95"/>
      <c r="F73" s="95"/>
      <c r="G73" s="95"/>
      <c r="H73" s="95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ht="12.75">
      <c r="A74" s="13"/>
      <c r="B74" s="16"/>
      <c r="C74" s="13"/>
      <c r="D74" s="13"/>
      <c r="E74" s="44"/>
      <c r="F74" s="44"/>
      <c r="G74" s="44"/>
      <c r="H74" s="4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5:51" ht="12.75">
      <c r="E75" s="45"/>
      <c r="F75" s="46"/>
      <c r="G75" s="45"/>
      <c r="H75" s="45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5:51" ht="12.75">
      <c r="E76" s="45"/>
      <c r="F76" s="45"/>
      <c r="G76" s="45"/>
      <c r="H76" s="45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5:51" ht="12.75">
      <c r="E77" s="45"/>
      <c r="F77" s="45"/>
      <c r="G77" s="45"/>
      <c r="H77" s="45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5:8" ht="12.75">
      <c r="E78" s="45"/>
      <c r="F78" s="45"/>
      <c r="G78" s="45"/>
      <c r="H78" s="45"/>
    </row>
  </sheetData>
  <sheetProtection/>
  <mergeCells count="3">
    <mergeCell ref="A2:H2"/>
    <mergeCell ref="C73:H73"/>
    <mergeCell ref="A37:H37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2022-08-02T12:09:36Z</cp:lastPrinted>
  <dcterms:created xsi:type="dcterms:W3CDTF">2009-04-28T07:05:16Z</dcterms:created>
  <dcterms:modified xsi:type="dcterms:W3CDTF">2022-08-02T12:10:24Z</dcterms:modified>
  <cp:category/>
  <cp:version/>
  <cp:contentType/>
  <cp:contentStatus/>
</cp:coreProperties>
</file>